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CYKLON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<sst xmlns="http://schemas.openxmlformats.org/spreadsheetml/2006/main" count="40" uniqueCount="38">
  <si>
    <t>Drör [mm]</t>
  </si>
  <si>
    <t>Alternativ:</t>
  </si>
  <si>
    <t>1) Inloppsvidd = rördiameter, dimensionering enligt 8-5a</t>
  </si>
  <si>
    <t>2) Inloppsvidd = rördiameter, dimensionering enligt 8-5b</t>
  </si>
  <si>
    <t>3) Inloppsarea = rörarea, dimensionering enligt 8-5a</t>
  </si>
  <si>
    <t>4) Inloppsarea = rörarea, dimensionering enligt 8-5b</t>
  </si>
  <si>
    <t>Parameter (nomenklatur enl 8-5a) [mm]</t>
  </si>
  <si>
    <t>Bc</t>
  </si>
  <si>
    <t>Hc</t>
  </si>
  <si>
    <t>De</t>
  </si>
  <si>
    <t>Sc</t>
  </si>
  <si>
    <t>Dc</t>
  </si>
  <si>
    <t>Lc</t>
  </si>
  <si>
    <t>Zc</t>
  </si>
  <si>
    <t>Jc</t>
  </si>
  <si>
    <t>Ltot</t>
  </si>
  <si>
    <t>Vi [m/s]</t>
  </si>
  <si>
    <t>dP [kPa]</t>
  </si>
  <si>
    <t>dP [mm vp]</t>
  </si>
  <si>
    <t>Da [um]</t>
  </si>
  <si>
    <t>Dc [um]</t>
  </si>
  <si>
    <t>Alltså: välj Alt 3!</t>
  </si>
  <si>
    <t>Cyklondimensionering</t>
  </si>
  <si>
    <t>Antag max 100% fyllnadsgrad hos motorn, 50% gengas, 50% luft</t>
  </si>
  <si>
    <t>Vc [l]</t>
  </si>
  <si>
    <t>Alt 1</t>
  </si>
  <si>
    <t>Nmax[1/min]</t>
  </si>
  <si>
    <t>Alt 2</t>
  </si>
  <si>
    <t>Alt 3</t>
  </si>
  <si>
    <t>Qg [Nm^3/h]</t>
  </si>
  <si>
    <t>Alt 4</t>
  </si>
  <si>
    <t>Qg [m^3/h @ 300°C]</t>
  </si>
  <si>
    <t>Avrundade mått</t>
  </si>
  <si>
    <t>vg [m/s]</t>
  </si>
  <si>
    <t>Arör</t>
  </si>
  <si>
    <t>Reeds nomenklatur: Dpc</t>
  </si>
  <si>
    <t>Aska</t>
  </si>
  <si>
    <t>Träkol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</si>
</sst>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2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O43"/>
  <sheetViews>
    <sheetView showGridLines="0" tabSelected="1" workbookViewId="0" topLeftCell="A1">
      <selection activeCell="C11" sqref="C11"/>
    </sheetView>
  </sheetViews>
  <sheetFormatPr defaultColWidth="9.796875" defaultRowHeight="15"/>
  <sheetData>
    <row r="3" ht="15">
      <c r="B3" s="1" t="s">
        <v>22</v>
      </c>
    </row>
    <row r="6" ht="15">
      <c r="B6" s="1" t="s">
        <v>23</v>
      </c>
    </row>
    <row r="9" spans="1:10" ht="15">
      <c r="A9" s="1" t="s">
        <v>0</v>
      </c>
      <c r="B9" s="1" t="s">
        <v>24</v>
      </c>
      <c r="C9" s="1" t="s">
        <v>26</v>
      </c>
      <c r="E9" s="1" t="s">
        <v>29</v>
      </c>
      <c r="G9" s="1" t="s">
        <v>31</v>
      </c>
      <c r="I9" s="1" t="s">
        <v>33</v>
      </c>
      <c r="J9" s="1" t="s">
        <v>34</v>
      </c>
    </row>
    <row r="10" spans="1:10" ht="15">
      <c r="A10" s="2">
        <v>62.1</v>
      </c>
      <c r="B10" s="2">
        <v>2</v>
      </c>
      <c r="C10" s="2">
        <v>4000</v>
      </c>
      <c r="E10" s="2">
        <f>(B10*C10*0.015)</f>
        <v>120</v>
      </c>
      <c r="G10" s="2">
        <f>(E10*573.16/273.16)</f>
        <v>251.79089178503438</v>
      </c>
      <c r="I10" s="2">
        <f>(G10/(900*PI()*((A10/1000)^2)))</f>
        <v>23.092153383359552</v>
      </c>
      <c r="J10" s="2">
        <f>(PI()*(A10^2)/4)</f>
        <v>3028.8173313075536</v>
      </c>
    </row>
    <row r="16" ht="15">
      <c r="A16" s="1" t="s">
        <v>1</v>
      </c>
    </row>
    <row r="17" ht="15">
      <c r="A17" s="1" t="s">
        <v>2</v>
      </c>
    </row>
    <row r="18" ht="15">
      <c r="A18" s="1" t="s">
        <v>3</v>
      </c>
    </row>
    <row r="19" ht="15">
      <c r="A19" s="1" t="s">
        <v>4</v>
      </c>
    </row>
    <row r="20" ht="15">
      <c r="A20" s="1" t="s">
        <v>5</v>
      </c>
    </row>
    <row r="23" spans="1:7" ht="15">
      <c r="A23" s="1" t="s">
        <v>6</v>
      </c>
      <c r="G23" s="1" t="s">
        <v>32</v>
      </c>
    </row>
    <row r="24" spans="2:7" ht="15">
      <c r="B24" s="1" t="s">
        <v>25</v>
      </c>
      <c r="C24" s="1" t="s">
        <v>27</v>
      </c>
      <c r="D24" s="1" t="s">
        <v>28</v>
      </c>
      <c r="E24" s="1" t="s">
        <v>30</v>
      </c>
      <c r="G24" s="1" t="s">
        <v>28</v>
      </c>
    </row>
    <row r="25" spans="1:7" ht="15">
      <c r="A25" s="1" t="s">
        <v>7</v>
      </c>
      <c r="B25" s="2">
        <f>(A10)</f>
        <v>62.1</v>
      </c>
      <c r="C25" s="2">
        <f>(A10)</f>
        <v>62.1</v>
      </c>
      <c r="D25" s="2">
        <f>(SQRT(J10/2))</f>
        <v>38.915403963646284</v>
      </c>
      <c r="E25" s="2">
        <f>(SQRT(J10/2.5))</f>
        <v>34.806995453831135</v>
      </c>
      <c r="G25" s="2">
        <v>40</v>
      </c>
    </row>
    <row r="26" spans="1:7" ht="15">
      <c r="A26" s="1" t="s">
        <v>8</v>
      </c>
      <c r="B26" s="2">
        <f>(B29/2)</f>
        <v>124.2</v>
      </c>
      <c r="C26" s="2">
        <f>(C29/2)</f>
        <v>155.25</v>
      </c>
      <c r="D26" s="2">
        <f>(D29/2)</f>
        <v>77.83080792729257</v>
      </c>
      <c r="E26" s="2">
        <f>(E29/2)</f>
        <v>87.01748863457783</v>
      </c>
      <c r="G26" s="2">
        <f>(G29/2)</f>
        <v>80</v>
      </c>
    </row>
    <row r="27" spans="1:7" ht="15">
      <c r="A27" s="1" t="s">
        <v>9</v>
      </c>
      <c r="B27" s="2">
        <f>(B29/2)</f>
        <v>124.2</v>
      </c>
      <c r="C27" s="2">
        <f>(C29/2)</f>
        <v>155.25</v>
      </c>
      <c r="D27" s="2">
        <f>(D29/2)</f>
        <v>77.83080792729257</v>
      </c>
      <c r="E27" s="2">
        <f>(E29/2)</f>
        <v>87.01748863457783</v>
      </c>
      <c r="G27" s="2">
        <f>(G29/2)</f>
        <v>80</v>
      </c>
    </row>
    <row r="28" spans="1:7" ht="15">
      <c r="A28" s="1" t="s">
        <v>10</v>
      </c>
      <c r="B28" s="2">
        <f>(B29/8)</f>
        <v>31.05</v>
      </c>
      <c r="C28" s="2">
        <v>0</v>
      </c>
      <c r="D28" s="2">
        <f>(D29/8)</f>
        <v>19.457701981823142</v>
      </c>
      <c r="E28" s="2">
        <v>0</v>
      </c>
      <c r="G28" s="2">
        <f>(G29/8)</f>
        <v>20</v>
      </c>
    </row>
    <row r="29" spans="1:7" ht="15">
      <c r="A29" s="1" t="s">
        <v>11</v>
      </c>
      <c r="B29" s="2">
        <f>(B25*4)</f>
        <v>248.4</v>
      </c>
      <c r="C29" s="2">
        <f>(C25*5)</f>
        <v>310.5</v>
      </c>
      <c r="D29" s="2">
        <f>(D25*4)</f>
        <v>155.66161585458514</v>
      </c>
      <c r="E29" s="2">
        <f>(E25*5)</f>
        <v>174.03497726915566</v>
      </c>
      <c r="G29" s="2">
        <f>(G25*4)</f>
        <v>160</v>
      </c>
    </row>
    <row r="30" spans="1:7" ht="15">
      <c r="A30" s="1" t="s">
        <v>12</v>
      </c>
      <c r="B30" s="2">
        <f>(B29*2)</f>
        <v>496.8</v>
      </c>
      <c r="C30" s="2">
        <f>(C29*1.5)</f>
        <v>465.75</v>
      </c>
      <c r="D30" s="2">
        <f>(D29*2)</f>
        <v>311.3232317091703</v>
      </c>
      <c r="E30" s="2">
        <f>(E29*1.5)</f>
        <v>261.0524659037335</v>
      </c>
      <c r="G30" s="2">
        <f>(G29*2)</f>
        <v>320</v>
      </c>
    </row>
    <row r="31" spans="1:7" ht="15">
      <c r="A31" s="1" t="s">
        <v>13</v>
      </c>
      <c r="B31" s="2">
        <f>(B29*2)</f>
        <v>496.8</v>
      </c>
      <c r="C31" s="2">
        <f>(C29*2.5)</f>
        <v>776.25</v>
      </c>
      <c r="D31" s="2">
        <f>(D29*2)</f>
        <v>311.3232317091703</v>
      </c>
      <c r="E31" s="2">
        <f>(E29*2.5)</f>
        <v>435.08744317288915</v>
      </c>
      <c r="G31" s="2">
        <f>(G29*2)</f>
        <v>320</v>
      </c>
    </row>
    <row r="32" spans="1:7" ht="15">
      <c r="A32" s="1" t="s">
        <v>14</v>
      </c>
      <c r="B32" s="2">
        <f>(B29/4)</f>
        <v>62.1</v>
      </c>
      <c r="C32" s="2">
        <f>(C29/4)</f>
        <v>77.625</v>
      </c>
      <c r="D32" s="2">
        <f>(D29/4)</f>
        <v>38.915403963646284</v>
      </c>
      <c r="E32" s="2">
        <f>(E29/4)</f>
        <v>43.508744317288915</v>
      </c>
      <c r="G32" s="2">
        <f>(G29/4)</f>
        <v>40</v>
      </c>
    </row>
    <row r="34" spans="1:7" ht="15">
      <c r="A34" s="1" t="s">
        <v>15</v>
      </c>
      <c r="B34" s="2">
        <f>(B31+B30)</f>
        <v>993.6</v>
      </c>
      <c r="C34" s="2">
        <f>(C31+C30)</f>
        <v>1242</v>
      </c>
      <c r="D34" s="2">
        <f>(D31+D30)</f>
        <v>622.6464634183405</v>
      </c>
      <c r="E34" s="2">
        <f>(E31+E30)</f>
        <v>696.1399090766226</v>
      </c>
      <c r="G34" s="2">
        <f>(G31+G30)</f>
        <v>640</v>
      </c>
    </row>
    <row r="35" spans="1:7" ht="15">
      <c r="A35" s="1" t="s">
        <v>16</v>
      </c>
      <c r="B35" s="2">
        <f>(I10*J10/(B25*B26))</f>
        <v>9.068267428091382</v>
      </c>
      <c r="C35" s="2">
        <f>(I10*J10/(C25*C26))</f>
        <v>7.254613942473106</v>
      </c>
      <c r="D35" s="2">
        <f>(I10*J10/(D25*D26))</f>
        <v>23.09215338335955</v>
      </c>
      <c r="E35" s="2">
        <f>(I10*J10/(E25*E26))</f>
        <v>23.092153383359555</v>
      </c>
      <c r="G35" s="2">
        <f>(I10*J10/(G25*G26))</f>
        <v>21.85684824522868</v>
      </c>
    </row>
    <row r="36" spans="1:7" ht="15">
      <c r="A36" s="1" t="s">
        <v>17</v>
      </c>
      <c r="B36" s="2">
        <f>(0.0065*0.489*(B35^2)*B25*B26/(B27^2))</f>
        <v>0.13068954878872854</v>
      </c>
      <c r="C36" s="2">
        <f>(0.0065*0.489*(C35^2)*C25*C26/(C27^2))</f>
        <v>0.06691304897982904</v>
      </c>
      <c r="D36" s="2">
        <f>(0.0065*0.489*(D35^2)*D25*D26/(D27^2))</f>
        <v>0.8474636654692497</v>
      </c>
      <c r="E36" s="2">
        <f>(0.0065*0.489*(E35^2)*E25*E26/(E27^2))</f>
        <v>0.6779709323754003</v>
      </c>
      <c r="G36" s="2">
        <f>(0.0065*0.489*(G35^2)*G25*G26/(G27^2))</f>
        <v>0.7592193948303688</v>
      </c>
    </row>
    <row r="37" spans="1:7" ht="15">
      <c r="A37" s="1" t="s">
        <v>18</v>
      </c>
      <c r="B37" s="2">
        <f>(100*B36)</f>
        <v>13.068954878872855</v>
      </c>
      <c r="C37" s="2">
        <f>(100*C36)</f>
        <v>6.691304897982904</v>
      </c>
      <c r="D37" s="2">
        <f>(100*D36)</f>
        <v>84.74636654692496</v>
      </c>
      <c r="E37" s="2">
        <f>(100*E36)</f>
        <v>67.79709323754003</v>
      </c>
      <c r="G37" s="2">
        <f>(100*G36)</f>
        <v>75.92193948303688</v>
      </c>
    </row>
    <row r="39" spans="1:15" ht="15">
      <c r="A39" s="1" t="s">
        <v>19</v>
      </c>
      <c r="B39" s="2">
        <f>1000000*(SQRT(0.000007305*(B25/1000)/(B35*(2000-0.489))))</f>
        <v>5.0018636847211075</v>
      </c>
      <c r="C39" s="2">
        <f>1000000*(SQRT(0.000007305*(C25/1000)/(C35*(2000-0.489))))</f>
        <v>5.592253606611986</v>
      </c>
      <c r="D39" s="2">
        <f>1000000*(SQRT(0.000007305*(D25/1000)/(D35*(2000-0.489))))</f>
        <v>2.4812856622774078</v>
      </c>
      <c r="E39" s="2">
        <f>1000000*(SQRT(0.000007305*(E25/1000)/(E35*(2000-0.489))))</f>
        <v>2.346655094638746</v>
      </c>
      <c r="G39" s="2">
        <f>1000000*(SQRT(0.000007305*(G25/1000)/(G35*(2000-0.489))))</f>
        <v>2.585737527445537</v>
      </c>
      <c r="L39" s="1" t="s">
        <v>35</v>
      </c>
      <c r="O39" s="1" t="s">
        <v>36</v>
      </c>
    </row>
    <row r="40" spans="1:15" ht="15">
      <c r="A40" s="1" t="s">
        <v>20</v>
      </c>
      <c r="B40" s="2">
        <f>1000000*(SQRT(0.000007305*(B25/1000)/(B35*(200-0.489))))</f>
        <v>15.834717798030589</v>
      </c>
      <c r="C40" s="2">
        <f>1000000*(SQRT(0.000007305*(C25/1000)/(C35*(200-0.489))))</f>
        <v>17.70375270046109</v>
      </c>
      <c r="D40" s="2">
        <f>1000000*(SQRT(0.000007305*(D25/1000)/(D35*(200-0.489))))</f>
        <v>7.85516373796439</v>
      </c>
      <c r="E40" s="2">
        <f>1000000*(SQRT(0.000007305*(E25/1000)/(E35*(200-0.489))))</f>
        <v>7.428955192525841</v>
      </c>
      <c r="G40" s="2">
        <f>1000000*(SQRT(0.000007305*(G25/1000)/(G35*(200-0.489))))</f>
        <v>8.185833646756095</v>
      </c>
      <c r="L40" s="1" t="s">
        <v>35</v>
      </c>
      <c r="O40" s="1" t="s">
        <v>37</v>
      </c>
    </row>
    <row r="43" ht="15">
      <c r="A43" s="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Ankeborgs läskeblaskfabrik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Anka</dc:creator>
  <cp:keywords/>
  <dc:description/>
  <cp:lastModifiedBy>Kalle Anka</cp:lastModifiedBy>
  <dcterms:created xsi:type="dcterms:W3CDTF">2002-10-29T22:13:07Z</dcterms:created>
  <dcterms:modified xsi:type="dcterms:W3CDTF">2002-10-29T22:13:07Z</dcterms:modified>
  <cp:category/>
  <cp:version/>
  <cp:contentType/>
  <cp:contentStatus/>
</cp:coreProperties>
</file>